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STA-STATYSTYKA\Strona WWW\Do umieszczenia\2025\import używanych\02\"/>
    </mc:Choice>
  </mc:AlternateContent>
  <xr:revisionPtr revIDLastSave="0" documentId="13_ncr:1_{CA20E9B0-73FB-4B75-9FCD-BBAA85D249DD}" xr6:coauthVersionLast="47" xr6:coauthVersionMax="47" xr10:uidLastSave="{00000000-0000-0000-0000-000000000000}"/>
  <bookViews>
    <workbookView xWindow="-120" yWindow="-120" windowWidth="29040" windowHeight="15720" xr2:uid="{C074E97B-363B-4632-BD6D-8D72AD39DDE7}"/>
  </bookViews>
  <sheets>
    <sheet name="1 - liczebnosc_wiek" sheetId="3" r:id="rId1"/>
    <sheet name="2 - EURO_rodzaj_paliwa" sheetId="4" r:id="rId2"/>
    <sheet name="3 - TOP_marki" sheetId="5" r:id="rId3"/>
  </sheets>
  <definedNames>
    <definedName name="_xlnm.Print_Area" localSheetId="0">'1 - liczebnosc_wiek'!$A$1:$O$25</definedName>
    <definedName name="_xlnm.Print_Area" localSheetId="1">'2 - EURO_rodzaj_paliwa'!$A$1:$I$46</definedName>
    <definedName name="_xlnm.Print_Area" localSheetId="2">'3 - TOP_marki'!$C$1:$S$21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3" l="1"/>
  <c r="G18" i="5"/>
  <c r="G17" i="5"/>
  <c r="G16" i="5"/>
  <c r="G15" i="5"/>
  <c r="G14" i="5"/>
  <c r="G13" i="5"/>
  <c r="G12" i="5"/>
  <c r="G11" i="5"/>
  <c r="G10" i="5"/>
  <c r="G9" i="5"/>
  <c r="H10" i="4"/>
  <c r="H8" i="4"/>
  <c r="M9" i="3"/>
  <c r="K9" i="3"/>
  <c r="G9" i="3"/>
  <c r="N9" i="3"/>
  <c r="L9" i="3"/>
  <c r="J9" i="3"/>
  <c r="O8" i="3"/>
  <c r="O9" i="3" s="1"/>
  <c r="H9" i="3"/>
  <c r="E9" i="3"/>
  <c r="F9" i="3"/>
  <c r="I9" i="3"/>
  <c r="D9" i="3"/>
  <c r="C9" i="3"/>
  <c r="O7" i="3"/>
  <c r="H14" i="4"/>
  <c r="H9" i="4"/>
  <c r="H13" i="4"/>
  <c r="H15" i="4"/>
  <c r="H12" i="4"/>
  <c r="H16" i="4"/>
  <c r="H17" i="4"/>
</calcChain>
</file>

<file path=xl/sharedStrings.xml><?xml version="1.0" encoding="utf-8"?>
<sst xmlns="http://schemas.openxmlformats.org/spreadsheetml/2006/main" count="69" uniqueCount="65">
  <si>
    <t>Razem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</si>
  <si>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</si>
  <si>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</si>
  <si>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</si>
  <si>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</si>
  <si>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</si>
  <si>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</si>
  <si>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</si>
  <si>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</si>
  <si>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</si>
  <si>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</si>
  <si>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</si>
  <si>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</si>
  <si>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</si>
  <si>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Wiek</t>
  </si>
  <si>
    <t>Udział %</t>
  </si>
  <si>
    <t>%zmiana r/r</t>
  </si>
  <si>
    <t>do 4 lat</t>
  </si>
  <si>
    <t>&gt;4 lat i &lt;=10 lat</t>
  </si>
  <si>
    <t>&gt;10 lat</t>
  </si>
  <si>
    <t>Benzyna</t>
  </si>
  <si>
    <t>Diesel</t>
  </si>
  <si>
    <t>udział %</t>
  </si>
  <si>
    <t>Pierwsze rejestracje używanych samochodów osobowych wg rodzaju napędu</t>
  </si>
  <si>
    <t>LPG</t>
  </si>
  <si>
    <t>w tym:</t>
  </si>
  <si>
    <t>Elektryczny</t>
  </si>
  <si>
    <t>Hybryda</t>
  </si>
  <si>
    <t>Hybryda PLUG-IN</t>
  </si>
  <si>
    <t>Pierwsze rejestracje używanych samochodów osobowych według rodzaju napędu</t>
  </si>
  <si>
    <t>źródło: PZPM na podstawie CEP</t>
  </si>
  <si>
    <t>CNG/LNG</t>
  </si>
  <si>
    <t>Zmiana udziału
r/r</t>
  </si>
  <si>
    <t>tys. szt.</t>
  </si>
  <si>
    <t>Zmiana %
r/r</t>
  </si>
  <si>
    <t>Pozostałe</t>
  </si>
  <si>
    <t>Inne</t>
  </si>
  <si>
    <t>Pierwsze rejestracje używanych samochodów osobowych w Polsce*</t>
  </si>
  <si>
    <t>Lp.**</t>
  </si>
  <si>
    <t>Marka</t>
  </si>
  <si>
    <t>Zmiana % r/r</t>
  </si>
  <si>
    <t>VOLKSWAGEN</t>
  </si>
  <si>
    <t>FORD</t>
  </si>
  <si>
    <t>OPEL</t>
  </si>
  <si>
    <t>AUDI</t>
  </si>
  <si>
    <t>BMW</t>
  </si>
  <si>
    <t>MERCEDES-BENZ</t>
  </si>
  <si>
    <t>RENAULT</t>
  </si>
  <si>
    <t>PEUGEOT</t>
  </si>
  <si>
    <t>HYUNDAI</t>
  </si>
  <si>
    <t>TOYOTA</t>
  </si>
  <si>
    <t>* źródło: PZPM na podstawie danych CEP</t>
  </si>
  <si>
    <t>Rodzaj napędu</t>
  </si>
  <si>
    <t>Liczba pojazdów</t>
  </si>
  <si>
    <t>Pierwsze rejestracje używanych samochodów osobowych sprowadzonych z zagranicy w Polsce, w latach 2024 - 2025
analizy PZPM na podstawie Centralnej Ewidencji Pojazdów</t>
  </si>
  <si>
    <t>** kolejność wg rejestracji w 2025 roku</t>
  </si>
  <si>
    <t>Struktura wieku Sty-Lut 2025</t>
  </si>
  <si>
    <t>Styczeń-Luty 2024</t>
  </si>
  <si>
    <t>Styczeń-Luty 2025</t>
  </si>
  <si>
    <t>73,4</t>
  </si>
  <si>
    <t>75,9</t>
  </si>
  <si>
    <t>56,9</t>
  </si>
  <si>
    <t>52,6</t>
  </si>
  <si>
    <t>8,3</t>
  </si>
  <si>
    <t>10,4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</si>
</sst>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22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 CE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strike/>
      <sz val="10"/>
      <name val="Arial CE"/>
      <charset val="238"/>
    </font>
    <font>
      <b/>
      <sz val="10"/>
      <name val="Arial Nova"/>
      <family val="2"/>
      <charset val="238"/>
    </font>
    <font>
      <sz val="10"/>
      <name val="Arial Nova"/>
      <family val="2"/>
      <charset val="238"/>
    </font>
    <font>
      <b/>
      <sz val="10"/>
      <name val="Arial Nova"/>
      <family val="2"/>
    </font>
    <font>
      <sz val="10"/>
      <color theme="0"/>
      <name val="Arial CE"/>
      <charset val="238"/>
    </font>
    <font>
      <sz val="10"/>
      <color rgb="FFFF0000"/>
      <name val="Arial CE"/>
      <charset val="238"/>
    </font>
    <font>
      <b/>
      <sz val="10"/>
      <color theme="0"/>
      <name val="Arial CE"/>
      <charset val="238"/>
    </font>
    <font>
      <b/>
      <sz val="10"/>
      <color rgb="FF000000"/>
      <name val="Arial Nova"/>
      <family val="2"/>
      <charset val="238"/>
    </font>
    <font>
      <b/>
      <sz val="14"/>
      <color theme="0"/>
      <name val="Arial CE"/>
      <charset val="238"/>
    </font>
    <font>
      <b/>
      <sz val="10"/>
      <color rgb="FFFF0000"/>
      <name val="Arial Nova"/>
      <family val="2"/>
    </font>
    <font>
      <sz val="10"/>
      <color rgb="FFFF0000"/>
      <name val="Arial Nov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5" fillId="0" borderId="0" xfId="0" applyFont="1"/>
    <xf numFmtId="0" fontId="7" fillId="0" borderId="0" xfId="0" applyFont="1"/>
    <xf numFmtId="10" fontId="5" fillId="0" borderId="0" xfId="0" applyNumberFormat="1" applyFont="1"/>
    <xf numFmtId="0" fontId="15" fillId="0" borderId="0" xfId="0" applyFont="1" applyAlignment="1">
      <alignment vertical="center" wrapText="1"/>
    </xf>
    <xf numFmtId="3" fontId="1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top"/>
    </xf>
    <xf numFmtId="10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0" fontId="16" fillId="0" borderId="0" xfId="0" applyFont="1"/>
    <xf numFmtId="0" fontId="15" fillId="0" borderId="0" xfId="0" applyFont="1"/>
    <xf numFmtId="0" fontId="1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1" fillId="0" borderId="0" xfId="0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2" xfId="0" applyBorder="1"/>
    <xf numFmtId="0" fontId="15" fillId="0" borderId="3" xfId="0" applyFont="1" applyBorder="1" applyAlignment="1">
      <alignment vertical="center" textRotation="90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165" fontId="15" fillId="0" borderId="0" xfId="4" applyNumberFormat="1" applyFont="1"/>
    <xf numFmtId="0" fontId="17" fillId="2" borderId="5" xfId="0" applyFont="1" applyFill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 wrapText="1"/>
    </xf>
    <xf numFmtId="165" fontId="13" fillId="0" borderId="14" xfId="3" applyNumberFormat="1" applyFont="1" applyBorder="1" applyAlignment="1">
      <alignment vertical="center"/>
    </xf>
    <xf numFmtId="165" fontId="13" fillId="3" borderId="14" xfId="3" applyNumberFormat="1" applyFont="1" applyFill="1" applyBorder="1" applyAlignment="1">
      <alignment vertical="center"/>
    </xf>
    <xf numFmtId="0" fontId="14" fillId="0" borderId="14" xfId="2" applyFont="1" applyBorder="1" applyAlignment="1">
      <alignment horizontal="center" vertical="center"/>
    </xf>
    <xf numFmtId="0" fontId="14" fillId="3" borderId="14" xfId="2" applyFont="1" applyFill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8" fillId="3" borderId="13" xfId="0" applyFont="1" applyFill="1" applyBorder="1" applyAlignment="1">
      <alignment horizontal="left" vertical="center" wrapText="1"/>
    </xf>
    <xf numFmtId="165" fontId="14" fillId="0" borderId="14" xfId="3" applyNumberFormat="1" applyFont="1" applyBorder="1" applyAlignment="1">
      <alignment horizontal="center" vertical="center"/>
    </xf>
    <xf numFmtId="165" fontId="14" fillId="3" borderId="14" xfId="3" applyNumberFormat="1" applyFont="1" applyFill="1" applyBorder="1" applyAlignment="1">
      <alignment horizontal="center" vertical="center"/>
    </xf>
    <xf numFmtId="165" fontId="12" fillId="0" borderId="13" xfId="3" applyNumberFormat="1" applyFont="1" applyBorder="1" applyAlignment="1">
      <alignment horizontal="center" vertical="center"/>
    </xf>
    <xf numFmtId="165" fontId="18" fillId="3" borderId="13" xfId="3" applyNumberFormat="1" applyFont="1" applyFill="1" applyBorder="1" applyAlignment="1">
      <alignment horizontal="center" vertical="center" wrapText="1"/>
    </xf>
    <xf numFmtId="166" fontId="14" fillId="0" borderId="14" xfId="1" applyNumberFormat="1" applyFont="1" applyBorder="1" applyAlignment="1">
      <alignment horizontal="center" vertical="center"/>
    </xf>
    <xf numFmtId="166" fontId="14" fillId="3" borderId="14" xfId="1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166" fontId="18" fillId="3" borderId="13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9" fontId="18" fillId="3" borderId="13" xfId="3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0" fillId="3" borderId="14" xfId="2" applyFont="1" applyFill="1" applyBorder="1" applyAlignment="1">
      <alignment horizontal="center" vertical="center"/>
    </xf>
    <xf numFmtId="165" fontId="21" fillId="0" borderId="14" xfId="3" applyNumberFormat="1" applyFont="1" applyBorder="1" applyAlignment="1">
      <alignment vertical="center"/>
    </xf>
    <xf numFmtId="165" fontId="21" fillId="3" borderId="14" xfId="3" applyNumberFormat="1" applyFont="1" applyFill="1" applyBorder="1" applyAlignment="1">
      <alignment vertical="center"/>
    </xf>
    <xf numFmtId="165" fontId="20" fillId="0" borderId="14" xfId="3" applyNumberFormat="1" applyFont="1" applyBorder="1" applyAlignment="1">
      <alignment horizontal="center" vertical="center"/>
    </xf>
  </cellXfs>
  <cellStyles count="5">
    <cellStyle name="Dziesiętny" xfId="1" builtinId="3"/>
    <cellStyle name="Normalny" xfId="0" builtinId="0"/>
    <cellStyle name="Normalny 2" xfId="2" xr:uid="{1A170D3F-F338-45C0-B181-9AD42CF5B4E5}"/>
    <cellStyle name="Procentowy" xfId="3" builtinId="5"/>
    <cellStyle name="Procentowy 2" xfId="4" xr:uid="{F79CD4D5-2CFD-4CEE-847D-7A61C8D328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Pierwsze rejestracje używanych samochodów osobowych w Polsce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2024 - 2025</a:t>
            </a:r>
          </a:p>
        </c:rich>
      </c:tx>
      <c:layout>
        <c:manualLayout>
          <c:xMode val="edge"/>
          <c:yMode val="edge"/>
          <c:x val="0.2130251460502921"/>
          <c:y val="6.4575261425655131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053571428571425E-2"/>
          <c:y val="0.14534911229165207"/>
          <c:w val="0.79765667685717989"/>
          <c:h val="0.6847559462043988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'1 - liczebnosc_wiek'!$B$7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3C8B"/>
            </a:solidFill>
          </c:spPr>
          <c:invertIfNegative val="0"/>
          <c:cat>
            <c:strRef>
              <c:f>'1 - liczebnosc_wiek'!$C$6:$N$6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'1 - liczebnosc_wiek'!$C$7:$N$7</c:f>
              <c:numCache>
                <c:formatCode>_-* #\ ##0\ _z_ł_-;\-* #\ ##0\ _z_ł_-;_-* "-"??\ _z_ł_-;_-@_-</c:formatCode>
                <c:ptCount val="12"/>
                <c:pt idx="0">
                  <c:v>66186</c:v>
                </c:pt>
                <c:pt idx="1">
                  <c:v>72408</c:v>
                </c:pt>
                <c:pt idx="2">
                  <c:v>77918</c:v>
                </c:pt>
                <c:pt idx="3">
                  <c:v>79087</c:v>
                </c:pt>
                <c:pt idx="4">
                  <c:v>72082</c:v>
                </c:pt>
                <c:pt idx="5">
                  <c:v>71814</c:v>
                </c:pt>
                <c:pt idx="6">
                  <c:v>79987</c:v>
                </c:pt>
                <c:pt idx="7">
                  <c:v>72310</c:v>
                </c:pt>
                <c:pt idx="8">
                  <c:v>74241</c:v>
                </c:pt>
                <c:pt idx="9">
                  <c:v>84992</c:v>
                </c:pt>
                <c:pt idx="10">
                  <c:v>66966</c:v>
                </c:pt>
                <c:pt idx="11">
                  <c:v>64519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3-47BA-87E9-BB63E159A312}"/>
            </c:ext>
          </c:extLst>
        </c:ser>
        <c:ser>
          <c:idx val="0"/>
          <c:order val="1"/>
          <c:tx>
            <c:strRef>
              <c:f>'1 - liczebnosc_wiek'!$B$8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94CBEE"/>
            </a:solidFill>
          </c:spPr>
          <c:invertIfNegative val="0"/>
          <c:val>
            <c:numRef>
              <c:f>'1 - liczebnosc_wiek'!$C$8:$N$8</c:f>
              <c:numCache>
                <c:formatCode>_-* #\ ##0\ _z_ł_-;\-* #\ ##0\ _z_ł_-;_-* "-"??\ _z_ł_-;_-@_-</c:formatCode>
                <c:ptCount val="12"/>
                <c:pt idx="0">
                  <c:v>69287</c:v>
                </c:pt>
                <c:pt idx="1">
                  <c:v>69649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63-47BA-87E9-BB63E159A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4000191"/>
        <c:axId val="1"/>
      </c:barChart>
      <c:catAx>
        <c:axId val="18540001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_-* #\ ##0\ _z_ł_-;\-* #\ ##0\ _z_ł_-;_-* &quot;-&quot;??\ _z_ł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85400019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408169090558525"/>
          <c:y val="0.94371985402762693"/>
          <c:w val="0.10508803372574918"/>
          <c:h val="4.0778018383909806E-2"/>
        </c:manualLayout>
      </c:layout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81848549922994"/>
          <c:y val="0.2530492707398917"/>
          <c:w val="0.49630836935056682"/>
          <c:h val="0.65915224934806216"/>
        </c:manualLayout>
      </c:layout>
      <c:pieChart>
        <c:varyColors val="1"/>
        <c:ser>
          <c:idx val="0"/>
          <c:order val="0"/>
          <c:spPr>
            <a:solidFill>
              <a:srgbClr val="153C8B"/>
            </a:solidFill>
          </c:spPr>
          <c:dPt>
            <c:idx val="0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0-AE38-438C-BCC8-FE3D25237B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38-438C-BCC8-FE3D25237B75}"/>
              </c:ext>
            </c:extLst>
          </c:dPt>
          <c:dPt>
            <c:idx val="2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2-AE38-438C-BCC8-FE3D25237B75}"/>
              </c:ext>
            </c:extLst>
          </c:dPt>
          <c:dLbls>
            <c:dLbl>
              <c:idx val="0"/>
              <c:layout>
                <c:manualLayout>
                  <c:x val="7.9707757383962546E-2"/>
                  <c:y val="2.977501949608773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38-438C-BCC8-FE3D25237B7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E38-438C-BCC8-FE3D25237B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'1 - liczebnosc_wiek'!$K$13:$K$15</c:f>
              <c:strCache>
                <c:ptCount val="3"/>
                <c:pt idx="0">
                  <c:v>do 4 lat</c:v>
                </c:pt>
                <c:pt idx="1">
                  <c:v>&gt;4 lat i &lt;=10 lat</c:v>
                </c:pt>
                <c:pt idx="2">
                  <c:v>&gt;10 lat</c:v>
                </c:pt>
              </c:strCache>
            </c:strRef>
          </c:cat>
          <c:val>
            <c:numRef>
              <c:f>'1 - liczebnosc_wiek'!$M$13:$M$15</c:f>
              <c:numCache>
                <c:formatCode>0.0%</c:formatCode>
                <c:ptCount val="3"/>
                <c:pt idx="0">
                  <c:v>9.3158000806126559E-2</c:v>
                </c:pt>
                <c:pt idx="1">
                  <c:v>0.34237346692002074</c:v>
                </c:pt>
                <c:pt idx="2">
                  <c:v>0.56446853227385274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38-438C-BCC8-FE3D25237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284993160409183"/>
          <c:y val="0.39085711043505511"/>
          <c:w val="0.2083402058508034"/>
          <c:h val="0.21479534897782307"/>
        </c:manualLayout>
      </c:layout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>
                <a:solidFill>
                  <a:schemeClr val="tx1"/>
                </a:solidFill>
              </a:rPr>
              <a:t>Pierwsze rejestracje - używane samochody osobowe
sprowadzone do Polski - TOP 10 w</a:t>
            </a:r>
            <a:r>
              <a:rPr lang="pl-PL" b="1" baseline="0">
                <a:solidFill>
                  <a:schemeClr val="tx1"/>
                </a:solidFill>
              </a:rPr>
              <a:t> </a:t>
            </a:r>
            <a:r>
              <a:rPr lang="pl-PL" b="1">
                <a:solidFill>
                  <a:schemeClr val="tx1"/>
                </a:solidFill>
              </a:rPr>
              <a:t>2025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505422285413715E-2"/>
          <c:y val="0.12192071468453378"/>
          <c:w val="0.9051270661268036"/>
          <c:h val="0.706488874820295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TOP_marki'!$F$8</c:f>
              <c:strCache>
                <c:ptCount val="1"/>
                <c:pt idx="0">
                  <c:v>Styczeń-Luty 2024</c:v>
                </c:pt>
              </c:strCache>
            </c:strRef>
          </c:tx>
          <c:spPr>
            <a:solidFill>
              <a:srgbClr val="153C8B"/>
            </a:solidFill>
            <a:ln w="25400">
              <a:noFill/>
            </a:ln>
          </c:spPr>
          <c:invertIfNegative val="0"/>
          <c:cat>
            <c:strRef>
              <c:f>'3 - TOP_marki'!$D$9:$D$18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HYUNDAI</c:v>
                </c:pt>
                <c:pt idx="8">
                  <c:v>RENAULT</c:v>
                </c:pt>
                <c:pt idx="9">
                  <c:v>TOYOTA</c:v>
                </c:pt>
              </c:strCache>
            </c:strRef>
          </c:cat>
          <c:val>
            <c:numRef>
              <c:f>'3 - TOP_marki'!$F$9:$F$18</c:f>
              <c:numCache>
                <c:formatCode>General</c:formatCode>
                <c:ptCount val="10"/>
                <c:pt idx="0">
                  <c:v>13655</c:v>
                </c:pt>
                <c:pt idx="1">
                  <c:v>13274</c:v>
                </c:pt>
                <c:pt idx="2">
                  <c:v>12777</c:v>
                </c:pt>
                <c:pt idx="3">
                  <c:v>11596</c:v>
                </c:pt>
                <c:pt idx="4">
                  <c:v>8547</c:v>
                </c:pt>
                <c:pt idx="5">
                  <c:v>6162</c:v>
                </c:pt>
                <c:pt idx="6">
                  <c:v>6527</c:v>
                </c:pt>
                <c:pt idx="7">
                  <c:v>5766</c:v>
                </c:pt>
                <c:pt idx="8">
                  <c:v>6669</c:v>
                </c:pt>
                <c:pt idx="9">
                  <c:v>5390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B-4DA6-AC51-2DC204AEA80F}"/>
            </c:ext>
          </c:extLst>
        </c:ser>
        <c:ser>
          <c:idx val="1"/>
          <c:order val="1"/>
          <c:tx>
            <c:strRef>
              <c:f>'3 - TOP_marki'!$E$8</c:f>
              <c:strCache>
                <c:ptCount val="1"/>
                <c:pt idx="0">
                  <c:v>Styczeń-Luty 2025</c:v>
                </c:pt>
              </c:strCache>
            </c:strRef>
          </c:tx>
          <c:spPr>
            <a:solidFill>
              <a:srgbClr val="94CBEE"/>
            </a:solidFill>
            <a:ln w="25400">
              <a:noFill/>
            </a:ln>
          </c:spPr>
          <c:invertIfNegative val="0"/>
          <c:cat>
            <c:strRef>
              <c:f>'3 - TOP_marki'!$D$9:$D$18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HYUNDAI</c:v>
                </c:pt>
                <c:pt idx="8">
                  <c:v>RENAULT</c:v>
                </c:pt>
                <c:pt idx="9">
                  <c:v>TOYOTA</c:v>
                </c:pt>
              </c:strCache>
            </c:strRef>
          </c:cat>
          <c:val>
            <c:numRef>
              <c:f>'3 - TOP_marki'!$E$9:$E$18</c:f>
              <c:numCache>
                <c:formatCode>General</c:formatCode>
                <c:ptCount val="10"/>
                <c:pt idx="0">
                  <c:v>13356</c:v>
                </c:pt>
                <c:pt idx="1">
                  <c:v>13054</c:v>
                </c:pt>
                <c:pt idx="2">
                  <c:v>12126</c:v>
                </c:pt>
                <c:pt idx="3">
                  <c:v>10526</c:v>
                </c:pt>
                <c:pt idx="4">
                  <c:v>8614</c:v>
                </c:pt>
                <c:pt idx="5">
                  <c:v>6862</c:v>
                </c:pt>
                <c:pt idx="6">
                  <c:v>6511</c:v>
                </c:pt>
                <c:pt idx="7">
                  <c:v>6370</c:v>
                </c:pt>
                <c:pt idx="8">
                  <c:v>5980</c:v>
                </c:pt>
                <c:pt idx="9">
                  <c:v>5393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B-4DA6-AC51-2DC204AEA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55672847"/>
        <c:axId val="1"/>
      </c:barChart>
      <c:catAx>
        <c:axId val="1855672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556728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35924322582198"/>
          <c:y val="0.94821386020214826"/>
          <c:w val="0.51381340431987099"/>
          <c:h val="5.072631098976083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9</xdr:row>
      <xdr:rowOff>314325</xdr:rowOff>
    </xdr:from>
    <xdr:to>
      <xdr:col>9</xdr:col>
      <xdr:colOff>409575</xdr:colOff>
      <xdr:row>24</xdr:row>
      <xdr:rowOff>219075</xdr:rowOff>
    </xdr:to>
    <xdr:graphicFrame macro="">
      <xdr:nvGraphicFramePr>
        <xdr:cNvPr id="5155746" name="Wykres 1">
          <a:extLst>
            <a:ext uri="{FF2B5EF4-FFF2-40B4-BE49-F238E27FC236}">
              <a16:creationId xmlns:a16="http://schemas.microsoft.com/office/drawing/2014/main" id="{600EF050-8104-CF92-18C4-2DE36151D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921544</xdr:colOff>
      <xdr:row>14</xdr:row>
      <xdr:rowOff>228600</xdr:rowOff>
    </xdr:from>
    <xdr:to>
      <xdr:col>14</xdr:col>
      <xdr:colOff>121444</xdr:colOff>
      <xdr:row>22</xdr:row>
      <xdr:rowOff>266700</xdr:rowOff>
    </xdr:to>
    <xdr:graphicFrame macro="">
      <xdr:nvGraphicFramePr>
        <xdr:cNvPr id="5155747" name="Wykres 8">
          <a:extLst>
            <a:ext uri="{FF2B5EF4-FFF2-40B4-BE49-F238E27FC236}">
              <a16:creationId xmlns:a16="http://schemas.microsoft.com/office/drawing/2014/main" id="{BEC0C993-CAE5-A6A6-941D-BB0312A99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114300</xdr:rowOff>
    </xdr:from>
    <xdr:to>
      <xdr:col>3</xdr:col>
      <xdr:colOff>314325</xdr:colOff>
      <xdr:row>2</xdr:row>
      <xdr:rowOff>0</xdr:rowOff>
    </xdr:to>
    <xdr:pic>
      <xdr:nvPicPr>
        <xdr:cNvPr id="5155748" name="Obraz 2">
          <a:extLst>
            <a:ext uri="{FF2B5EF4-FFF2-40B4-BE49-F238E27FC236}">
              <a16:creationId xmlns:a16="http://schemas.microsoft.com/office/drawing/2014/main" id="{CE971C5E-11D4-7458-D6FD-431899E0A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300"/>
          <a:ext cx="24384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0" y="0"/>
          <a:ext cx="4610100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pl-PL" sz="1300" b="1">
              <a:effectLst/>
              <a:latin typeface="+mn-lt"/>
              <a:ea typeface="+mn-ea"/>
              <a:cs typeface="+mn-cs"/>
            </a:rPr>
            <a:t>Pierwsze rejestracje używanych</a:t>
          </a:r>
          <a:r>
            <a:rPr lang="pl-PL" sz="1300" b="1" baseline="0">
              <a:effectLst/>
              <a:latin typeface="+mn-lt"/>
              <a:ea typeface="+mn-ea"/>
              <a:cs typeface="+mn-cs"/>
            </a:rPr>
            <a:t> samochodów osobowych</a:t>
          </a:r>
          <a:endParaRPr lang="pl-PL" sz="1300">
            <a:effectLst/>
          </a:endParaRPr>
        </a:p>
        <a:p xmlns:a="http://schemas.openxmlformats.org/drawingml/2006/main">
          <a:pPr algn="ctr"/>
          <a:r>
            <a:rPr lang="pl-PL" sz="1300" b="1" baseline="0">
              <a:effectLst/>
              <a:latin typeface="+mn-lt"/>
              <a:ea typeface="+mn-ea"/>
              <a:cs typeface="+mn-cs"/>
            </a:rPr>
            <a:t>w 2018r - sturktura wieku</a:t>
          </a:r>
          <a:endParaRPr lang="pl-PL" sz="1300">
            <a:effectLst/>
          </a:endParaRPr>
        </a:p>
        <a:p xmlns:a="http://schemas.openxmlformats.org/drawingml/2006/main">
          <a:pPr algn="ctr"/>
          <a:endParaRPr lang="pl-PL" sz="1300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16650" y="3175"/>
          <a:ext cx="4595831" cy="571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sty-lut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4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sty-mar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5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sty-kwi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6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sty-maj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7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sty-cze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8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sty-lip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9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sty-sie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0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sty-paź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1" name="pole tekstowe 1"/>
        <cdr:cNvSpPr txBox="1"/>
      </cdr:nvSpPr>
      <cdr:spPr>
        <a:xfrm xmlns:a="http://schemas.openxmlformats.org/drawingml/2006/main">
          <a:off x="50800" y="5080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2" name="pole tekstowe 1"/>
        <cdr:cNvSpPr txBox="1"/>
      </cdr:nvSpPr>
      <cdr:spPr>
        <a:xfrm xmlns:a="http://schemas.openxmlformats.org/drawingml/2006/main">
          <a:off x="50800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2021r - sturktura wieku</a:t>
          </a:r>
          <a:endParaRPr lang="pl-PL" sz="13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2</xdr:col>
      <xdr:colOff>962025</xdr:colOff>
      <xdr:row>1</xdr:row>
      <xdr:rowOff>304800</xdr:rowOff>
    </xdr:to>
    <xdr:pic>
      <xdr:nvPicPr>
        <xdr:cNvPr id="5646841" name="Obraz 1">
          <a:extLst>
            <a:ext uri="{FF2B5EF4-FFF2-40B4-BE49-F238E27FC236}">
              <a16:creationId xmlns:a16="http://schemas.microsoft.com/office/drawing/2014/main" id="{76B9C3F7-8224-D8E1-20BC-E8E692CB2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2457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222250</xdr:colOff>
      <xdr:row>17</xdr:row>
      <xdr:rowOff>169333</xdr:rowOff>
    </xdr:from>
    <xdr:to>
      <xdr:col>7</xdr:col>
      <xdr:colOff>988484</xdr:colOff>
      <xdr:row>44</xdr:row>
      <xdr:rowOff>52770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0E8568F-D34F-462B-17EB-61E47012B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7" y="5884333"/>
          <a:ext cx="7772400" cy="49634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604158</xdr:colOff>
      <xdr:row>1</xdr:row>
      <xdr:rowOff>78920</xdr:rowOff>
    </xdr:from>
    <xdr:to>
      <xdr:col>18</xdr:col>
      <xdr:colOff>431348</xdr:colOff>
      <xdr:row>19</xdr:row>
      <xdr:rowOff>87084</xdr:rowOff>
    </xdr:to>
    <xdr:graphicFrame macro="">
      <xdr:nvGraphicFramePr>
        <xdr:cNvPr id="6527017" name="Wykres 2">
          <a:extLst>
            <a:ext uri="{FF2B5EF4-FFF2-40B4-BE49-F238E27FC236}">
              <a16:creationId xmlns:a16="http://schemas.microsoft.com/office/drawing/2014/main" id="{99BFAE61-1F9B-F5BE-D6FC-E26BEEA259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31296</xdr:colOff>
      <xdr:row>0</xdr:row>
      <xdr:rowOff>138794</xdr:rowOff>
    </xdr:from>
    <xdr:to>
      <xdr:col>4</xdr:col>
      <xdr:colOff>684438</xdr:colOff>
      <xdr:row>4</xdr:row>
      <xdr:rowOff>42183</xdr:rowOff>
    </xdr:to>
    <xdr:pic>
      <xdr:nvPicPr>
        <xdr:cNvPr id="6527018" name="Obraz 3">
          <a:extLst>
            <a:ext uri="{FF2B5EF4-FFF2-40B4-BE49-F238E27FC236}">
              <a16:creationId xmlns:a16="http://schemas.microsoft.com/office/drawing/2014/main" id="{18E7B059-2861-5931-6DF9-AF4B9BCFF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010" y="138794"/>
          <a:ext cx="2299607" cy="556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0E9A3-E059-4811-B163-5C4EE1080AA2}">
  <sheetPr codeName="Arkusz1">
    <pageSetUpPr autoPageBreaks="0"/>
  </sheetPr>
  <dimension ref="B1:U26"/>
  <sheetViews>
    <sheetView showGridLines="0" tabSelected="1" zoomScale="80" zoomScaleNormal="80" zoomScalePageLayoutView="55" workbookViewId="0"/>
  </sheetViews>
  <sheetFormatPr defaultRowHeight="12.75" x14ac:dyDescent="0.2"/>
  <cols>
    <col min="1" max="1" width="2.7109375" customWidth="1"/>
    <col min="2" max="2" width="16.7109375" customWidth="1"/>
    <col min="3" max="14" width="15.140625" customWidth="1"/>
    <col min="15" max="15" width="14.42578125" bestFit="1" customWidth="1"/>
    <col min="17" max="18" width="9.140625" style="15" customWidth="1"/>
    <col min="19" max="21" width="9.140625" style="14" customWidth="1"/>
  </cols>
  <sheetData>
    <row r="1" spans="2:18" ht="26.25" customHeight="1" x14ac:dyDescent="0.2"/>
    <row r="2" spans="2:18" ht="26.25" customHeight="1" x14ac:dyDescent="0.2">
      <c r="O2" s="9"/>
    </row>
    <row r="3" spans="2:18" ht="12" customHeight="1" x14ac:dyDescent="0.2">
      <c r="O3" s="9"/>
    </row>
    <row r="4" spans="2:18" ht="43.5" customHeight="1" x14ac:dyDescent="0.2">
      <c r="B4" s="47" t="s">
        <v>54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9"/>
    </row>
    <row r="5" spans="2:18" ht="18.7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2:18" ht="26.25" customHeight="1" thickBot="1" x14ac:dyDescent="0.25">
      <c r="B6" s="28"/>
      <c r="C6" s="28" t="s">
        <v>1</v>
      </c>
      <c r="D6" s="28" t="s">
        <v>2</v>
      </c>
      <c r="E6" s="28" t="s">
        <v>3</v>
      </c>
      <c r="F6" s="28" t="s">
        <v>4</v>
      </c>
      <c r="G6" s="28" t="s">
        <v>5</v>
      </c>
      <c r="H6" s="28" t="s">
        <v>6</v>
      </c>
      <c r="I6" s="28" t="s">
        <v>7</v>
      </c>
      <c r="J6" s="28" t="s">
        <v>8</v>
      </c>
      <c r="K6" s="28" t="s">
        <v>9</v>
      </c>
      <c r="L6" s="28" t="s">
        <v>10</v>
      </c>
      <c r="M6" s="28" t="s">
        <v>11</v>
      </c>
      <c r="N6" s="28" t="s">
        <v>12</v>
      </c>
      <c r="O6" s="28" t="s">
        <v>13</v>
      </c>
      <c r="Q6" s="6"/>
      <c r="R6" s="6"/>
    </row>
    <row r="7" spans="2:18" ht="26.25" customHeight="1" thickBot="1" x14ac:dyDescent="0.25">
      <c r="B7" s="28">
        <v>2024</v>
      </c>
      <c r="C7" s="43">
        <v>66186</v>
      </c>
      <c r="D7" s="41">
        <v>72408</v>
      </c>
      <c r="E7" s="43">
        <v>77918</v>
      </c>
      <c r="F7" s="41">
        <v>79087</v>
      </c>
      <c r="G7" s="43">
        <v>72082</v>
      </c>
      <c r="H7" s="41">
        <v>71814</v>
      </c>
      <c r="I7" s="43">
        <v>79987</v>
      </c>
      <c r="J7" s="41">
        <v>72310</v>
      </c>
      <c r="K7" s="43">
        <v>74241</v>
      </c>
      <c r="L7" s="41">
        <v>84992</v>
      </c>
      <c r="M7" s="43">
        <v>66966</v>
      </c>
      <c r="N7" s="41">
        <v>64519</v>
      </c>
      <c r="O7" s="43">
        <f>SUM(C7:N7)</f>
        <v>882510</v>
      </c>
      <c r="Q7" s="7"/>
      <c r="R7" s="7"/>
    </row>
    <row r="8" spans="2:18" ht="26.25" customHeight="1" thickBot="1" x14ac:dyDescent="0.25">
      <c r="B8" s="28">
        <v>2025</v>
      </c>
      <c r="C8" s="44">
        <v>69287</v>
      </c>
      <c r="D8" s="42">
        <v>69649</v>
      </c>
      <c r="E8" s="44"/>
      <c r="F8" s="42"/>
      <c r="G8" s="44"/>
      <c r="H8" s="42"/>
      <c r="I8" s="44"/>
      <c r="J8" s="42"/>
      <c r="K8" s="44"/>
      <c r="L8" s="42"/>
      <c r="M8" s="44"/>
      <c r="N8" s="42"/>
      <c r="O8" s="44">
        <f>SUM(C8:N8)</f>
        <v>138936</v>
      </c>
      <c r="Q8" s="7"/>
      <c r="R8" s="7"/>
    </row>
    <row r="9" spans="2:18" ht="26.25" customHeight="1" thickBot="1" x14ac:dyDescent="0.25">
      <c r="B9" s="28" t="s">
        <v>16</v>
      </c>
      <c r="C9" s="39">
        <f>+C8/C7-1</f>
        <v>4.6852808751095321E-2</v>
      </c>
      <c r="D9" s="60">
        <f>IF(D8="","",+D8/D7-1)</f>
        <v>-3.8103524472434036E-2</v>
      </c>
      <c r="E9" s="39" t="str">
        <f t="shared" ref="E9:N9" si="0">IF(E8="","",+E8/E7-1)</f>
        <v/>
      </c>
      <c r="F9" s="37" t="str">
        <f t="shared" si="0"/>
        <v/>
      </c>
      <c r="G9" s="39" t="str">
        <f>IF(G8="","",+G8/G7-1)</f>
        <v/>
      </c>
      <c r="H9" s="37" t="str">
        <f t="shared" si="0"/>
        <v/>
      </c>
      <c r="I9" s="39" t="str">
        <f t="shared" si="0"/>
        <v/>
      </c>
      <c r="J9" s="37" t="str">
        <f t="shared" si="0"/>
        <v/>
      </c>
      <c r="K9" s="39" t="str">
        <f t="shared" si="0"/>
        <v/>
      </c>
      <c r="L9" s="37" t="str">
        <f t="shared" si="0"/>
        <v/>
      </c>
      <c r="M9" s="39" t="str">
        <f t="shared" si="0"/>
        <v/>
      </c>
      <c r="N9" s="37" t="str">
        <f t="shared" si="0"/>
        <v/>
      </c>
      <c r="O9" s="39">
        <f ca="1">+O8/SUM(OFFSET(C7,0,0,,COUNTA(C8:N8)))-1</f>
        <v>2.4676392917442058E-3</v>
      </c>
    </row>
    <row r="10" spans="2:18" ht="26.25" customHeight="1" x14ac:dyDescent="0.2">
      <c r="D10" s="13"/>
      <c r="P10" s="13"/>
    </row>
    <row r="11" spans="2:18" ht="26.25" customHeight="1" x14ac:dyDescent="0.2">
      <c r="K11" s="47" t="s">
        <v>56</v>
      </c>
      <c r="L11" s="48"/>
      <c r="M11" s="48"/>
      <c r="O11" s="15"/>
    </row>
    <row r="12" spans="2:18" ht="26.25" customHeight="1" thickBot="1" x14ac:dyDescent="0.25">
      <c r="K12" s="28" t="s">
        <v>14</v>
      </c>
      <c r="L12" s="28" t="s">
        <v>53</v>
      </c>
      <c r="M12" s="28" t="s">
        <v>15</v>
      </c>
      <c r="O12" s="15"/>
    </row>
    <row r="13" spans="2:18" ht="26.25" customHeight="1" thickBot="1" x14ac:dyDescent="0.25">
      <c r="K13" s="28" t="s">
        <v>17</v>
      </c>
      <c r="L13" s="41">
        <v>12943</v>
      </c>
      <c r="M13" s="39">
        <v>9.3158000806126559E-2</v>
      </c>
      <c r="O13" s="15"/>
    </row>
    <row r="14" spans="2:18" ht="26.25" customHeight="1" thickBot="1" x14ac:dyDescent="0.25">
      <c r="K14" s="28" t="s">
        <v>18</v>
      </c>
      <c r="L14" s="42">
        <v>47568</v>
      </c>
      <c r="M14" s="40">
        <v>0.34237346692002074</v>
      </c>
      <c r="O14" s="15"/>
    </row>
    <row r="15" spans="2:18" ht="26.25" customHeight="1" thickBot="1" x14ac:dyDescent="0.25">
      <c r="K15" s="28" t="s">
        <v>19</v>
      </c>
      <c r="L15" s="41">
        <v>78425</v>
      </c>
      <c r="M15" s="39">
        <v>0.56446853227385274</v>
      </c>
      <c r="O15" s="15"/>
    </row>
    <row r="16" spans="2:18" ht="26.25" customHeight="1" thickBot="1" x14ac:dyDescent="0.25">
      <c r="K16" s="28" t="s">
        <v>0</v>
      </c>
      <c r="L16" s="42">
        <f>L15+L14+L13</f>
        <v>138936</v>
      </c>
      <c r="M16" s="46">
        <v>1</v>
      </c>
      <c r="O16" s="15"/>
    </row>
    <row r="17" spans="2:15" ht="26.25" customHeight="1" x14ac:dyDescent="0.2">
      <c r="O17" s="15"/>
    </row>
    <row r="18" spans="2:15" ht="26.25" customHeight="1" x14ac:dyDescent="0.2">
      <c r="O18" s="15"/>
    </row>
    <row r="19" spans="2:15" ht="26.25" customHeight="1" x14ac:dyDescent="0.2">
      <c r="O19" s="15"/>
    </row>
    <row r="20" spans="2:15" ht="26.25" customHeight="1" x14ac:dyDescent="0.2">
      <c r="O20" s="15"/>
    </row>
    <row r="21" spans="2:15" ht="26.25" customHeight="1" x14ac:dyDescent="0.2">
      <c r="O21" s="15"/>
    </row>
    <row r="22" spans="2:15" ht="26.25" customHeight="1" x14ac:dyDescent="0.2">
      <c r="O22" s="15"/>
    </row>
    <row r="23" spans="2:15" ht="26.25" customHeight="1" x14ac:dyDescent="0.2">
      <c r="O23" s="15"/>
    </row>
    <row r="24" spans="2:15" ht="26.25" customHeight="1" x14ac:dyDescent="0.2">
      <c r="O24" s="15"/>
    </row>
    <row r="25" spans="2:15" ht="26.25" customHeight="1" x14ac:dyDescent="0.2">
      <c r="B25" t="s">
        <v>30</v>
      </c>
      <c r="O25" s="15"/>
    </row>
    <row r="26" spans="2:15" ht="26.25" customHeight="1" x14ac:dyDescent="0.2">
      <c r="K26" s="1"/>
      <c r="L26" s="1"/>
      <c r="M26" s="1"/>
      <c r="N26" s="1"/>
      <c r="O26" s="16"/>
    </row>
  </sheetData>
  <mergeCells count="2">
    <mergeCell ref="B4:O4"/>
    <mergeCell ref="K11:M11"/>
  </mergeCells>
  <phoneticPr fontId="0" type="noConversion"/>
  <printOptions horizontalCentered="1" verticalCentered="1"/>
  <pageMargins left="0.70866141732283472" right="0.70866141732283472" top="0" bottom="0.74803149606299213" header="0" footer="0.31496062992125984"/>
  <pageSetup paperSize="9" scale="61" orientation="landscape" r:id="rId1"/>
  <headerFooter scaleWithDoc="0" alignWithMargins="0"/>
  <colBreaks count="1" manualBreakCount="1">
    <brk id="15" max="2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E2CA7-EAA6-4345-8E77-6BE622DA40E1}">
  <sheetPr codeName="Arkusz2">
    <pageSetUpPr autoPageBreaks="0" fitToPage="1"/>
  </sheetPr>
  <dimension ref="B1:S32"/>
  <sheetViews>
    <sheetView showGridLines="0" zoomScale="90" zoomScaleNormal="90" zoomScalePageLayoutView="55" workbookViewId="0"/>
  </sheetViews>
  <sheetFormatPr defaultRowHeight="12.75" x14ac:dyDescent="0.2"/>
  <cols>
    <col min="1" max="1" width="2.7109375" customWidth="1"/>
    <col min="2" max="2" width="22.140625" customWidth="1"/>
    <col min="3" max="3" width="22.5703125" customWidth="1"/>
    <col min="4" max="14" width="15.140625" customWidth="1"/>
    <col min="15" max="15" width="14.42578125" bestFit="1" customWidth="1"/>
  </cols>
  <sheetData>
    <row r="1" spans="2:19" ht="26.25" customHeight="1" x14ac:dyDescent="0.2"/>
    <row r="2" spans="2:19" ht="26.25" customHeight="1" x14ac:dyDescent="0.2"/>
    <row r="3" spans="2:19" ht="6.75" customHeight="1" x14ac:dyDescent="0.2"/>
    <row r="4" spans="2:19" s="2" customFormat="1" ht="43.5" customHeight="1" x14ac:dyDescent="0.2">
      <c r="B4" s="47" t="s">
        <v>29</v>
      </c>
      <c r="C4" s="48"/>
      <c r="D4" s="48"/>
      <c r="E4" s="48"/>
      <c r="F4" s="48"/>
      <c r="G4" s="48"/>
      <c r="H4" s="48"/>
      <c r="I4" s="17"/>
      <c r="J4" s="17"/>
      <c r="K4" s="17"/>
      <c r="L4" s="17"/>
      <c r="M4" s="17"/>
      <c r="N4" s="17"/>
      <c r="O4" s="17"/>
      <c r="P4" s="17"/>
      <c r="Q4" s="17"/>
    </row>
    <row r="5" spans="2:19" s="2" customFormat="1" ht="26.25" customHeight="1" x14ac:dyDescent="0.25">
      <c r="B5" s="56" t="s">
        <v>23</v>
      </c>
      <c r="C5" s="56"/>
      <c r="D5" s="56"/>
      <c r="E5" s="56"/>
      <c r="F5" s="56"/>
      <c r="G5" s="56"/>
      <c r="H5" s="56"/>
      <c r="I5" s="45"/>
      <c r="N5" s="4"/>
      <c r="O5" s="4"/>
    </row>
    <row r="6" spans="2:19" s="2" customFormat="1" ht="26.25" customHeight="1" x14ac:dyDescent="0.2">
      <c r="B6" s="50" t="s">
        <v>52</v>
      </c>
      <c r="C6" s="52" t="s">
        <v>57</v>
      </c>
      <c r="D6" s="53"/>
      <c r="E6" s="52" t="s">
        <v>58</v>
      </c>
      <c r="F6" s="53"/>
      <c r="G6" s="50" t="s">
        <v>34</v>
      </c>
      <c r="H6" s="54" t="s">
        <v>32</v>
      </c>
      <c r="M6" s="4"/>
      <c r="N6" s="4"/>
    </row>
    <row r="7" spans="2:19" s="2" customFormat="1" ht="26.25" customHeight="1" thickBot="1" x14ac:dyDescent="0.25">
      <c r="B7" s="51"/>
      <c r="C7" s="28" t="s">
        <v>33</v>
      </c>
      <c r="D7" s="28" t="s">
        <v>22</v>
      </c>
      <c r="E7" s="28" t="s">
        <v>33</v>
      </c>
      <c r="F7" s="28" t="s">
        <v>22</v>
      </c>
      <c r="G7" s="51"/>
      <c r="H7" s="55"/>
      <c r="M7" s="4"/>
      <c r="N7" s="4"/>
    </row>
    <row r="8" spans="2:19" ht="26.25" customHeight="1" thickBot="1" x14ac:dyDescent="0.25">
      <c r="B8" s="28" t="s">
        <v>20</v>
      </c>
      <c r="C8" s="29" t="s">
        <v>59</v>
      </c>
      <c r="D8" s="37">
        <v>0.52961888682049729</v>
      </c>
      <c r="E8" s="29" t="s">
        <v>60</v>
      </c>
      <c r="F8" s="37">
        <v>0.5466041918581217</v>
      </c>
      <c r="G8" s="39">
        <v>3.4617585351897739E-2</v>
      </c>
      <c r="H8" s="33" t="str">
        <f>TEXT(ROUND((F8-D8)*100,1),"+0,0;-0,0") &amp; " pp"</f>
        <v>+1,7 pp</v>
      </c>
      <c r="I8" s="3"/>
      <c r="J8" s="3"/>
      <c r="K8" s="3"/>
      <c r="L8" s="3"/>
      <c r="M8" s="5"/>
      <c r="N8" s="3"/>
    </row>
    <row r="9" spans="2:19" ht="26.25" customHeight="1" thickBot="1" x14ac:dyDescent="0.25">
      <c r="B9" s="28" t="s">
        <v>21</v>
      </c>
      <c r="C9" s="30" t="s">
        <v>61</v>
      </c>
      <c r="D9" s="38">
        <v>0.41073928164278395</v>
      </c>
      <c r="E9" s="30" t="s">
        <v>62</v>
      </c>
      <c r="F9" s="38">
        <v>0.37844763056371278</v>
      </c>
      <c r="G9" s="40">
        <v>-7.6344728243684767E-2</v>
      </c>
      <c r="H9" s="57" t="str">
        <f>TEXT(ROUND((F9-D9)*100,1),"+0,0;-0,0") &amp; " pp"</f>
        <v>-3,2 pp</v>
      </c>
      <c r="J9" s="10"/>
      <c r="M9" s="10"/>
      <c r="S9" s="12"/>
    </row>
    <row r="10" spans="2:19" ht="26.25" customHeight="1" thickBot="1" x14ac:dyDescent="0.25">
      <c r="B10" s="28" t="s">
        <v>35</v>
      </c>
      <c r="C10" s="29" t="s">
        <v>63</v>
      </c>
      <c r="D10" s="37">
        <v>5.9641831536718759E-2</v>
      </c>
      <c r="E10" s="29" t="s">
        <v>64</v>
      </c>
      <c r="F10" s="37">
        <v>7.494817757816552E-2</v>
      </c>
      <c r="G10" s="39">
        <v>0.25973868860391969</v>
      </c>
      <c r="H10" s="33" t="str">
        <f>TEXT(ROUND((F10-D10)*100,1),"+0,0;-0,0") &amp; " pp"</f>
        <v>+1,5 pp</v>
      </c>
      <c r="J10" s="10"/>
      <c r="M10" s="10"/>
    </row>
    <row r="11" spans="2:19" ht="26.25" customHeight="1" thickBot="1" x14ac:dyDescent="0.25">
      <c r="B11" s="28" t="s">
        <v>25</v>
      </c>
      <c r="C11" s="30"/>
      <c r="D11" s="38"/>
      <c r="E11" s="30"/>
      <c r="F11" s="38"/>
      <c r="G11" s="40"/>
      <c r="H11" s="34"/>
      <c r="J11" s="10"/>
      <c r="M11" s="10"/>
    </row>
    <row r="12" spans="2:19" ht="26.25" customHeight="1" thickBot="1" x14ac:dyDescent="0.25">
      <c r="B12" s="28" t="s">
        <v>26</v>
      </c>
      <c r="C12" s="29">
        <v>0.75800000000000001</v>
      </c>
      <c r="D12" s="37">
        <v>5.4692122314097293E-3</v>
      </c>
      <c r="E12" s="29">
        <v>1.04</v>
      </c>
      <c r="F12" s="37">
        <v>7.4854609316519841E-3</v>
      </c>
      <c r="G12" s="39">
        <v>0.37203166226912932</v>
      </c>
      <c r="H12" s="33" t="str">
        <f t="shared" ref="H12:H17" si="0">TEXT(ROUND((F12-D12)*100,1),"+0,0;-0,0") &amp; " pp"</f>
        <v>+0,2 pp</v>
      </c>
      <c r="J12" s="10"/>
      <c r="M12" s="10"/>
    </row>
    <row r="13" spans="2:19" ht="26.25" customHeight="1" thickBot="1" x14ac:dyDescent="0.25">
      <c r="B13" s="28" t="s">
        <v>27</v>
      </c>
      <c r="C13" s="30">
        <v>4.9660000000000002</v>
      </c>
      <c r="D13" s="38">
        <v>3.5831276967256881E-2</v>
      </c>
      <c r="E13" s="30">
        <v>6.2569999999999997</v>
      </c>
      <c r="F13" s="38">
        <v>4.503512408591006E-2</v>
      </c>
      <c r="G13" s="40">
        <v>0.25996778091018924</v>
      </c>
      <c r="H13" s="34" t="str">
        <f t="shared" si="0"/>
        <v>+0,9 pp</v>
      </c>
      <c r="J13" s="10"/>
      <c r="M13" s="10"/>
    </row>
    <row r="14" spans="2:19" ht="26.25" customHeight="1" thickBot="1" x14ac:dyDescent="0.25">
      <c r="B14" s="28" t="s">
        <v>28</v>
      </c>
      <c r="C14" s="29">
        <v>0.81399999999999995</v>
      </c>
      <c r="D14" s="37">
        <v>5.8732701271339309E-3</v>
      </c>
      <c r="E14" s="29">
        <v>1.5389999999999999</v>
      </c>
      <c r="F14" s="37">
        <v>1.107704266712731E-2</v>
      </c>
      <c r="G14" s="39">
        <v>0.89066339066339073</v>
      </c>
      <c r="H14" s="33" t="str">
        <f t="shared" si="0"/>
        <v>+0,5 pp</v>
      </c>
    </row>
    <row r="15" spans="2:19" ht="26.25" customHeight="1" thickBot="1" x14ac:dyDescent="0.25">
      <c r="B15" s="28" t="s">
        <v>24</v>
      </c>
      <c r="C15" s="30">
        <v>1.65</v>
      </c>
      <c r="D15" s="38">
        <v>1.1905277284730941E-2</v>
      </c>
      <c r="E15" s="30">
        <v>1.423</v>
      </c>
      <c r="F15" s="38">
        <v>1.0242125870904589E-2</v>
      </c>
      <c r="G15" s="40">
        <v>-0.13757575757575757</v>
      </c>
      <c r="H15" s="57" t="str">
        <f>TEXT(ROUND((F15-D15)*100,1),"+0,0;-0,0") &amp; " pp"</f>
        <v>-0,2 pp</v>
      </c>
    </row>
    <row r="16" spans="2:19" ht="26.25" customHeight="1" thickBot="1" x14ac:dyDescent="0.25">
      <c r="B16" s="28" t="s">
        <v>31</v>
      </c>
      <c r="C16" s="29">
        <v>0.04</v>
      </c>
      <c r="D16" s="37">
        <v>2.8861278266014404E-4</v>
      </c>
      <c r="E16" s="29">
        <v>0.05</v>
      </c>
      <c r="F16" s="37">
        <v>3.5987792940634538E-4</v>
      </c>
      <c r="G16" s="39">
        <v>0.25</v>
      </c>
      <c r="H16" s="33" t="str">
        <f t="shared" si="0"/>
        <v>+0,0 pp</v>
      </c>
    </row>
    <row r="17" spans="2:11" ht="26.25" customHeight="1" thickBot="1" x14ac:dyDescent="0.25">
      <c r="B17" s="28" t="s">
        <v>36</v>
      </c>
      <c r="C17" s="30">
        <v>3.7999999999999999E-2</v>
      </c>
      <c r="D17" s="38">
        <v>2.7418214352714632E-4</v>
      </c>
      <c r="E17" s="30">
        <v>0.104</v>
      </c>
      <c r="F17" s="38">
        <v>7.4854609316521437E-4</v>
      </c>
      <c r="G17" s="40">
        <v>1.736842105263158</v>
      </c>
      <c r="H17" s="34" t="str">
        <f t="shared" si="0"/>
        <v>+0,0 pp</v>
      </c>
    </row>
    <row r="18" spans="2:11" ht="26.25" customHeight="1" x14ac:dyDescent="0.2"/>
    <row r="19" spans="2:11" ht="26.25" customHeight="1" x14ac:dyDescent="0.2"/>
    <row r="20" spans="2:11" ht="26.25" customHeight="1" x14ac:dyDescent="0.2"/>
    <row r="21" spans="2:11" ht="26.25" customHeight="1" x14ac:dyDescent="0.2"/>
    <row r="23" spans="2:11" x14ac:dyDescent="0.2">
      <c r="K23" s="18"/>
    </row>
    <row r="32" spans="2:11" ht="18" x14ac:dyDescent="0.2">
      <c r="B32" s="8"/>
      <c r="C32" s="1"/>
      <c r="D32" s="1"/>
    </row>
  </sheetData>
  <mergeCells count="7">
    <mergeCell ref="B4:H4"/>
    <mergeCell ref="B6:B7"/>
    <mergeCell ref="C6:D6"/>
    <mergeCell ref="E6:F6"/>
    <mergeCell ref="G6:G7"/>
    <mergeCell ref="H6:H7"/>
    <mergeCell ref="B5:H5"/>
  </mergeCells>
  <printOptions horizontalCentered="1" verticalCentered="1"/>
  <pageMargins left="0.23622047244094491" right="0.23622047244094491" top="0" bottom="0.74803149606299213" header="0" footer="0.31496062992125984"/>
  <pageSetup paperSize="9" scale="72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E1BD2-7DEF-452C-B4A1-0C58FE885963}">
  <sheetPr>
    <pageSetUpPr fitToPage="1"/>
  </sheetPr>
  <dimension ref="B6:J36"/>
  <sheetViews>
    <sheetView showGridLines="0" zoomScaleNormal="100" zoomScaleSheetLayoutView="70" workbookViewId="0"/>
  </sheetViews>
  <sheetFormatPr defaultRowHeight="12.75" x14ac:dyDescent="0.2"/>
  <cols>
    <col min="2" max="2" width="5.5703125" customWidth="1"/>
    <col min="3" max="3" width="5.28515625" customWidth="1"/>
    <col min="4" max="4" width="19.42578125" customWidth="1"/>
    <col min="5" max="5" width="23.28515625" customWidth="1"/>
    <col min="6" max="6" width="23" customWidth="1"/>
    <col min="7" max="7" width="19.42578125" customWidth="1"/>
    <col min="19" max="19" width="6.85546875" customWidth="1"/>
  </cols>
  <sheetData>
    <row r="6" spans="3:9" ht="33.75" customHeight="1" x14ac:dyDescent="0.2">
      <c r="C6" s="47" t="s">
        <v>37</v>
      </c>
      <c r="D6" s="48"/>
      <c r="E6" s="48"/>
      <c r="F6" s="48"/>
      <c r="G6" s="48"/>
      <c r="H6" s="19"/>
      <c r="I6" s="19"/>
    </row>
    <row r="7" spans="3:9" x14ac:dyDescent="0.2">
      <c r="D7" s="20"/>
      <c r="E7" s="21"/>
      <c r="F7" s="21"/>
      <c r="G7" s="21"/>
      <c r="H7" s="20"/>
      <c r="I7" s="22"/>
    </row>
    <row r="8" spans="3:9" ht="30" customHeight="1" thickBot="1" x14ac:dyDescent="0.25">
      <c r="C8" s="28" t="s">
        <v>38</v>
      </c>
      <c r="D8" s="28" t="s">
        <v>39</v>
      </c>
      <c r="E8" s="28" t="s">
        <v>58</v>
      </c>
      <c r="F8" s="28" t="s">
        <v>57</v>
      </c>
      <c r="G8" s="28" t="s">
        <v>40</v>
      </c>
      <c r="H8" s="23"/>
    </row>
    <row r="9" spans="3:9" ht="30" customHeight="1" thickBot="1" x14ac:dyDescent="0.25">
      <c r="C9" s="28">
        <v>1</v>
      </c>
      <c r="D9" s="35" t="s">
        <v>41</v>
      </c>
      <c r="E9" s="33">
        <v>13356</v>
      </c>
      <c r="F9" s="29">
        <v>13655</v>
      </c>
      <c r="G9" s="58">
        <f t="shared" ref="G9:G18" si="0">E9/F9-1</f>
        <v>-2.1896741120468688E-2</v>
      </c>
    </row>
    <row r="10" spans="3:9" ht="30" customHeight="1" thickBot="1" x14ac:dyDescent="0.25">
      <c r="C10" s="28">
        <v>2</v>
      </c>
      <c r="D10" s="36" t="s">
        <v>42</v>
      </c>
      <c r="E10" s="34">
        <v>13054</v>
      </c>
      <c r="F10" s="30">
        <v>13274</v>
      </c>
      <c r="G10" s="59">
        <f t="shared" si="0"/>
        <v>-1.657375320174781E-2</v>
      </c>
    </row>
    <row r="11" spans="3:9" ht="30" customHeight="1" thickBot="1" x14ac:dyDescent="0.25">
      <c r="C11" s="28">
        <v>3</v>
      </c>
      <c r="D11" s="35" t="s">
        <v>43</v>
      </c>
      <c r="E11" s="33">
        <v>12126</v>
      </c>
      <c r="F11" s="29">
        <v>12777</v>
      </c>
      <c r="G11" s="58">
        <f t="shared" si="0"/>
        <v>-5.0950927447757643E-2</v>
      </c>
    </row>
    <row r="12" spans="3:9" ht="30" customHeight="1" thickBot="1" x14ac:dyDescent="0.25">
      <c r="C12" s="28">
        <v>4</v>
      </c>
      <c r="D12" s="36" t="s">
        <v>44</v>
      </c>
      <c r="E12" s="34">
        <v>10526</v>
      </c>
      <c r="F12" s="30">
        <v>11596</v>
      </c>
      <c r="G12" s="59">
        <f t="shared" si="0"/>
        <v>-9.2273197654363592E-2</v>
      </c>
    </row>
    <row r="13" spans="3:9" ht="30" customHeight="1" thickBot="1" x14ac:dyDescent="0.25">
      <c r="C13" s="28">
        <v>5</v>
      </c>
      <c r="D13" s="35" t="s">
        <v>45</v>
      </c>
      <c r="E13" s="33">
        <v>8614</v>
      </c>
      <c r="F13" s="29">
        <v>8547</v>
      </c>
      <c r="G13" s="31">
        <f t="shared" si="0"/>
        <v>7.8390078390078166E-3</v>
      </c>
    </row>
    <row r="14" spans="3:9" ht="30" customHeight="1" thickBot="1" x14ac:dyDescent="0.25">
      <c r="C14" s="28">
        <v>6</v>
      </c>
      <c r="D14" s="36" t="s">
        <v>46</v>
      </c>
      <c r="E14" s="34">
        <v>6862</v>
      </c>
      <c r="F14" s="30">
        <v>6162</v>
      </c>
      <c r="G14" s="32">
        <f t="shared" si="0"/>
        <v>0.11359948068808823</v>
      </c>
    </row>
    <row r="15" spans="3:9" ht="30" customHeight="1" thickBot="1" x14ac:dyDescent="0.25">
      <c r="C15" s="28">
        <v>7</v>
      </c>
      <c r="D15" s="35" t="s">
        <v>48</v>
      </c>
      <c r="E15" s="33">
        <v>6511</v>
      </c>
      <c r="F15" s="29">
        <v>6527</v>
      </c>
      <c r="G15" s="58">
        <f t="shared" si="0"/>
        <v>-2.451355906235686E-3</v>
      </c>
    </row>
    <row r="16" spans="3:9" ht="30" customHeight="1" thickBot="1" x14ac:dyDescent="0.25">
      <c r="C16" s="28">
        <v>8</v>
      </c>
      <c r="D16" s="36" t="s">
        <v>49</v>
      </c>
      <c r="E16" s="34">
        <v>6370</v>
      </c>
      <c r="F16" s="30">
        <v>5766</v>
      </c>
      <c r="G16" s="32">
        <f t="shared" si="0"/>
        <v>0.10475199445022554</v>
      </c>
    </row>
    <row r="17" spans="2:10" ht="30" customHeight="1" thickBot="1" x14ac:dyDescent="0.25">
      <c r="C17" s="28">
        <v>9</v>
      </c>
      <c r="D17" s="35" t="s">
        <v>47</v>
      </c>
      <c r="E17" s="33">
        <v>5980</v>
      </c>
      <c r="F17" s="29">
        <v>6669</v>
      </c>
      <c r="G17" s="58">
        <f t="shared" si="0"/>
        <v>-0.10331384015594547</v>
      </c>
    </row>
    <row r="18" spans="2:10" ht="30" customHeight="1" thickBot="1" x14ac:dyDescent="0.25">
      <c r="B18" s="24"/>
      <c r="C18" s="28">
        <v>10</v>
      </c>
      <c r="D18" s="36" t="s">
        <v>50</v>
      </c>
      <c r="E18" s="34">
        <v>5393</v>
      </c>
      <c r="F18" s="30">
        <v>5390</v>
      </c>
      <c r="G18" s="32">
        <f t="shared" si="0"/>
        <v>5.5658627087207257E-4</v>
      </c>
    </row>
    <row r="19" spans="2:10" x14ac:dyDescent="0.2">
      <c r="C19" s="25" t="s">
        <v>51</v>
      </c>
    </row>
    <row r="20" spans="2:10" x14ac:dyDescent="0.2">
      <c r="C20" s="26" t="s">
        <v>55</v>
      </c>
      <c r="J20" s="27"/>
    </row>
    <row r="21" spans="2:10" x14ac:dyDescent="0.2">
      <c r="J21" s="27"/>
    </row>
    <row r="22" spans="2:10" ht="24" customHeight="1" x14ac:dyDescent="0.2">
      <c r="J22" s="27"/>
    </row>
    <row r="23" spans="2:10" ht="24" customHeight="1" x14ac:dyDescent="0.2">
      <c r="J23" s="27"/>
    </row>
    <row r="24" spans="2:10" ht="24" customHeight="1" x14ac:dyDescent="0.2">
      <c r="J24" s="27"/>
    </row>
    <row r="25" spans="2:10" ht="24" customHeight="1" x14ac:dyDescent="0.2">
      <c r="J25" s="27"/>
    </row>
    <row r="26" spans="2:10" ht="24" customHeight="1" x14ac:dyDescent="0.2">
      <c r="J26" s="27"/>
    </row>
    <row r="27" spans="2:10" ht="24" customHeight="1" x14ac:dyDescent="0.2">
      <c r="J27" s="27"/>
    </row>
    <row r="28" spans="2:10" ht="24" customHeight="1" x14ac:dyDescent="0.2">
      <c r="J28" s="27"/>
    </row>
    <row r="29" spans="2:10" ht="24" customHeight="1" x14ac:dyDescent="0.2">
      <c r="J29" s="27"/>
    </row>
    <row r="30" spans="2:10" ht="24" customHeight="1" x14ac:dyDescent="0.2">
      <c r="J30" s="27"/>
    </row>
    <row r="31" spans="2:10" ht="24" customHeight="1" x14ac:dyDescent="0.2"/>
    <row r="32" spans="2:10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</sheetData>
  <mergeCells count="1">
    <mergeCell ref="C6:G6"/>
  </mergeCells>
  <pageMargins left="0.7" right="0.7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1 - liczebnosc_wiek</vt:lpstr>
      <vt:lpstr>2 - EURO_rodzaj_paliwa</vt:lpstr>
      <vt:lpstr>3 - TOP_marki</vt:lpstr>
      <vt:lpstr>'1 - liczebnosc_wiek'!Obszar_wydruku</vt:lpstr>
      <vt:lpstr>'2 - EURO_rodzaj_paliwa'!Obszar_wydruku</vt:lpstr>
      <vt:lpstr>'3 - TOP_marki'!Obszar_wydruku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Paweł Orzechowski</cp:lastModifiedBy>
  <cp:lastPrinted>2025-03-07T10:25:18Z</cp:lastPrinted>
  <dcterms:created xsi:type="dcterms:W3CDTF">1997-02-26T13:46:56Z</dcterms:created>
  <dcterms:modified xsi:type="dcterms:W3CDTF">2025-03-07T10:26:00Z</dcterms:modified>
</cp:coreProperties>
</file>